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quantrimang.com\"/>
    </mc:Choice>
  </mc:AlternateContent>
  <xr:revisionPtr revIDLastSave="0" documentId="13_ncr:1_{D142ADC4-FB2F-451E-BA4B-71C96EC6F782}" xr6:coauthVersionLast="36" xr6:coauthVersionMax="45" xr10:uidLastSave="{00000000-0000-0000-0000-000000000000}"/>
  <bookViews>
    <workbookView xWindow="0" yWindow="0" windowWidth="17256" windowHeight="5640" xr2:uid="{00000000-000D-0000-FFFF-FFFF00000000}"/>
  </bookViews>
  <sheets>
    <sheet name="Cách tính TTNCN hiện hành" sheetId="1" r:id="rId1"/>
    <sheet name="TTNCN mới (giảm gia cảnh mới)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F14" i="1"/>
  <c r="F15" i="1"/>
  <c r="F16" i="1"/>
  <c r="F17" i="1"/>
  <c r="F18" i="1"/>
  <c r="F13" i="1"/>
  <c r="F14" i="2"/>
  <c r="F15" i="2"/>
  <c r="F16" i="2"/>
  <c r="F17" i="2"/>
  <c r="F18" i="2"/>
  <c r="F13" i="2"/>
  <c r="H5" i="2"/>
  <c r="H6" i="2"/>
  <c r="H7" i="2"/>
  <c r="H8" i="2"/>
  <c r="H9" i="2"/>
  <c r="H4" i="2"/>
  <c r="G18" i="2" l="1"/>
  <c r="H18" i="2" s="1"/>
  <c r="G14" i="2"/>
  <c r="H14" i="2" s="1"/>
  <c r="G15" i="2"/>
  <c r="H15" i="2" s="1"/>
  <c r="G16" i="2"/>
  <c r="H16" i="2" s="1"/>
  <c r="G17" i="2"/>
  <c r="H17" i="2" s="1"/>
  <c r="G13" i="2"/>
  <c r="H13" i="2" s="1"/>
  <c r="F9" i="2"/>
  <c r="F8" i="2"/>
  <c r="I8" i="2" s="1"/>
  <c r="J8" i="2" s="1"/>
  <c r="F7" i="2"/>
  <c r="F6" i="2"/>
  <c r="F5" i="2"/>
  <c r="F4" i="2"/>
  <c r="I4" i="2" s="1"/>
  <c r="E9" i="2"/>
  <c r="E8" i="2"/>
  <c r="E7" i="2"/>
  <c r="E6" i="2"/>
  <c r="E5" i="2"/>
  <c r="E4" i="2"/>
  <c r="F4" i="1"/>
  <c r="I5" i="2" l="1"/>
  <c r="J5" i="2" s="1"/>
  <c r="I7" i="2"/>
  <c r="J7" i="2" s="1"/>
  <c r="I9" i="2"/>
  <c r="J9" i="2" s="1"/>
  <c r="I6" i="2"/>
  <c r="J6" i="2" s="1"/>
  <c r="J4" i="2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F9" i="1"/>
  <c r="E9" i="1"/>
  <c r="F8" i="1"/>
  <c r="E8" i="1"/>
  <c r="F7" i="1"/>
  <c r="E7" i="1"/>
  <c r="F6" i="1"/>
  <c r="E6" i="1"/>
  <c r="F5" i="1"/>
  <c r="E5" i="1"/>
  <c r="E4" i="1"/>
  <c r="I9" i="1" l="1"/>
  <c r="J9" i="1" s="1"/>
  <c r="I6" i="1"/>
  <c r="J6" i="1" s="1"/>
  <c r="H4" i="1"/>
  <c r="I4" i="1" s="1"/>
  <c r="J4" i="1" s="1"/>
  <c r="I5" i="1"/>
  <c r="J5" i="1" s="1"/>
  <c r="I8" i="1"/>
  <c r="J8" i="1" s="1"/>
  <c r="I7" i="1"/>
  <c r="J7" i="1" s="1"/>
</calcChain>
</file>

<file path=xl/sharedStrings.xml><?xml version="1.0" encoding="utf-8"?>
<sst xmlns="http://schemas.openxmlformats.org/spreadsheetml/2006/main" count="36" uniqueCount="12">
  <si>
    <t>Công thức tính thuế TNCN trên Excel - Quantrimang.com</t>
  </si>
  <si>
    <t>Tổng thu nhập</t>
  </si>
  <si>
    <t>Lương đóng bảo hiểm</t>
  </si>
  <si>
    <t>Số người phụ thuộc</t>
  </si>
  <si>
    <t>BH phải nộp</t>
  </si>
  <si>
    <t>Giảm trừ người phụ thuộc</t>
  </si>
  <si>
    <t>Thu nhập chịu thuế</t>
  </si>
  <si>
    <t>Thuế TNCN</t>
  </si>
  <si>
    <t>Thu nhập thực nhận</t>
  </si>
  <si>
    <t>Bảng rút gọn:</t>
  </si>
  <si>
    <t>Khoản miễn thuế</t>
  </si>
  <si>
    <t>Các khoản miễn thuế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</si>
</sst>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27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8F4191"/>
      </bottom>
      <diagonal/>
    </border>
    <border>
      <left/>
      <right style="thin">
        <color rgb="FF8F4191"/>
      </right>
      <top/>
      <bottom/>
      <diagonal/>
    </border>
    <border>
      <left style="thin">
        <color rgb="FF8F4191"/>
      </left>
      <right style="thin">
        <color rgb="FF8F4191"/>
      </right>
      <top style="thin">
        <color rgb="FF8F4191"/>
      </top>
      <bottom style="thin">
        <color rgb="FF8F4191"/>
      </bottom>
      <diagonal/>
    </border>
    <border>
      <left/>
      <right style="thin">
        <color rgb="FF8F4191"/>
      </right>
      <top style="thin">
        <color rgb="FF8F4191"/>
      </top>
      <bottom style="thin">
        <color rgb="FF8F4191"/>
      </bottom>
      <diagonal/>
    </border>
    <border>
      <left style="thin">
        <color rgb="FF8F4191"/>
      </left>
      <right/>
      <top style="thin">
        <color rgb="FF8F4191"/>
      </top>
      <bottom/>
      <diagonal/>
    </border>
    <border>
      <left style="thin">
        <color rgb="FF8F4191"/>
      </left>
      <right/>
      <top/>
      <bottom/>
      <diagonal/>
    </border>
    <border>
      <left style="thin">
        <color rgb="FF8F4191"/>
      </left>
      <right/>
      <top/>
      <bottom style="thin">
        <color rgb="FF8F4191"/>
      </bottom>
      <diagonal/>
    </border>
    <border>
      <left/>
      <right style="thin">
        <color rgb="FF8F4191"/>
      </right>
      <top/>
      <bottom style="thin">
        <color rgb="FF8F419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0" xfId="0" applyNumberFormat="1"/>
    <xf numFmtId="3" fontId="0" fillId="0" borderId="2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8" xfId="0" applyNumberFormat="1" applyBorder="1"/>
    <xf numFmtId="0" fontId="0" fillId="0" borderId="0" xfId="0" applyAlignment="1">
      <alignment horizontal="center" vertical="center"/>
    </xf>
    <xf numFmtId="3" fontId="0" fillId="0" borderId="9" xfId="0" applyNumberFormat="1" applyBorder="1"/>
    <xf numFmtId="0" fontId="0" fillId="0" borderId="9" xfId="0" applyBorder="1"/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0" fillId="3" borderId="0" xfId="0" applyFill="1" applyAlignment="1"/>
    <xf numFmtId="0" fontId="0" fillId="3" borderId="0" xfId="0" applyFill="1"/>
    <xf numFmtId="0" fontId="2" fillId="3" borderId="0" xfId="0" applyFont="1" applyFill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H6" sqref="H6"/>
    </sheetView>
  </sheetViews>
  <sheetFormatPr defaultRowHeight="14.4" x14ac:dyDescent="0.3"/>
  <cols>
    <col min="1" max="1" width="6" customWidth="1"/>
    <col min="2" max="2" width="16.6640625" customWidth="1"/>
    <col min="3" max="3" width="12.5546875" customWidth="1"/>
    <col min="4" max="4" width="11.33203125" customWidth="1"/>
    <col min="5" max="5" width="12.5546875" customWidth="1"/>
    <col min="6" max="6" width="13.5546875" customWidth="1"/>
    <col min="7" max="7" width="13.44140625" customWidth="1"/>
    <col min="8" max="8" width="15.5546875" customWidth="1"/>
    <col min="9" max="9" width="11.6640625" customWidth="1"/>
    <col min="10" max="10" width="12.6640625" customWidth="1"/>
  </cols>
  <sheetData>
    <row r="1" spans="1:10" ht="34.799999999999997" x14ac:dyDescent="0.3">
      <c r="B1" s="15" t="s">
        <v>0</v>
      </c>
      <c r="C1" s="16"/>
      <c r="D1" s="16"/>
      <c r="E1" s="16"/>
      <c r="F1" s="16"/>
      <c r="G1" s="16"/>
      <c r="H1" s="16"/>
      <c r="I1" s="16"/>
      <c r="J1" s="17"/>
    </row>
    <row r="2" spans="1:10" x14ac:dyDescent="0.3">
      <c r="B2" s="1"/>
      <c r="C2" s="1"/>
      <c r="D2" s="1"/>
      <c r="E2" s="1"/>
      <c r="F2" s="1"/>
      <c r="G2" s="1"/>
      <c r="H2" s="1"/>
      <c r="I2" s="1"/>
    </row>
    <row r="3" spans="1:10" ht="57.6" x14ac:dyDescent="0.3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11</v>
      </c>
      <c r="H3" s="3" t="s">
        <v>6</v>
      </c>
      <c r="I3" s="3" t="s">
        <v>7</v>
      </c>
      <c r="J3" s="4" t="s">
        <v>8</v>
      </c>
    </row>
    <row r="4" spans="1:10" x14ac:dyDescent="0.3">
      <c r="A4" s="2"/>
      <c r="B4" s="5">
        <v>80000000</v>
      </c>
      <c r="C4">
        <v>4300000</v>
      </c>
      <c r="D4">
        <v>2</v>
      </c>
      <c r="E4">
        <f>$C$4*10.5%</f>
        <v>451500</v>
      </c>
      <c r="F4">
        <f>$D4*3600000</f>
        <v>7200000</v>
      </c>
      <c r="G4">
        <v>250000</v>
      </c>
      <c r="H4" s="6">
        <f>B4-F4-E4-9000000-G4</f>
        <v>63098500</v>
      </c>
      <c r="I4" s="6">
        <f>_xlfn.IFS(H4&lt;0,0,H4&lt;=5000000,H4*5%,H4&lt;=10000000,H4*10%-250000,H4&lt;=18000000,H4*15%-750000,H4&lt;=32000000, H4*20%-1650000,H4&lt;=52000000,H4*25%-3250000,H4&lt;=80000000,H4*30%-5850000,H4&gt;80000001,H4*35%-9850000)</f>
        <v>13079550</v>
      </c>
      <c r="J4" s="7">
        <f>B4-E4-I4</f>
        <v>66468950</v>
      </c>
    </row>
    <row r="5" spans="1:10" x14ac:dyDescent="0.3">
      <c r="A5" s="2"/>
      <c r="B5" s="8">
        <v>30000000</v>
      </c>
      <c r="C5">
        <v>4300000</v>
      </c>
      <c r="D5">
        <v>1</v>
      </c>
      <c r="E5">
        <f>$C5*10.5%</f>
        <v>451500</v>
      </c>
      <c r="F5">
        <f t="shared" ref="F5:F9" si="0">$D5*3600000</f>
        <v>3600000</v>
      </c>
      <c r="G5">
        <v>250000</v>
      </c>
      <c r="H5" s="6">
        <f t="shared" ref="H5:H9" si="1">B5-F5-E5-9000000-G5</f>
        <v>16698500</v>
      </c>
      <c r="I5" s="6">
        <f t="shared" ref="I5:I9" si="2">_xlfn.IFS(H5&lt;0,0,H5&lt;=5000000,H5*5%,H5&lt;=10000000,H5*10%-250000,H5&lt;=18000000,H5*15%-750000,H5&lt;=32000000, H5*20%-1650000,H5&lt;=52000000,H5*25%-3250000,H5&lt;=80000000,H5*30%-5850000,H5&gt;80000001,H5*35%-9850000)</f>
        <v>1754775</v>
      </c>
      <c r="J5" s="7">
        <f>B5-E5-I5</f>
        <v>27793725</v>
      </c>
    </row>
    <row r="6" spans="1:10" x14ac:dyDescent="0.3">
      <c r="A6" s="2"/>
      <c r="B6" s="8">
        <v>20000000</v>
      </c>
      <c r="C6">
        <v>5000000</v>
      </c>
      <c r="D6">
        <v>1</v>
      </c>
      <c r="E6">
        <f>C6*10.5%</f>
        <v>525000</v>
      </c>
      <c r="F6">
        <f t="shared" si="0"/>
        <v>3600000</v>
      </c>
      <c r="G6">
        <v>0</v>
      </c>
      <c r="H6" s="6">
        <f t="shared" si="1"/>
        <v>6875000</v>
      </c>
      <c r="I6" s="6">
        <f t="shared" si="2"/>
        <v>437500</v>
      </c>
      <c r="J6" s="7">
        <f>B6-E6-I6</f>
        <v>19037500</v>
      </c>
    </row>
    <row r="7" spans="1:10" x14ac:dyDescent="0.3">
      <c r="A7" s="2"/>
      <c r="B7" s="8">
        <v>10000000</v>
      </c>
      <c r="C7">
        <v>10000000</v>
      </c>
      <c r="D7">
        <v>1</v>
      </c>
      <c r="E7">
        <f>C7*10.5%</f>
        <v>1050000</v>
      </c>
      <c r="F7">
        <f t="shared" si="0"/>
        <v>3600000</v>
      </c>
      <c r="G7">
        <v>250000</v>
      </c>
      <c r="H7" s="6">
        <f t="shared" si="1"/>
        <v>-3900000</v>
      </c>
      <c r="I7" s="6">
        <f t="shared" si="2"/>
        <v>0</v>
      </c>
      <c r="J7" s="7">
        <f>B7-E7-I7</f>
        <v>8950000</v>
      </c>
    </row>
    <row r="8" spans="1:10" x14ac:dyDescent="0.3">
      <c r="A8" s="2"/>
      <c r="B8" s="8">
        <v>100000000</v>
      </c>
      <c r="C8">
        <v>10000000</v>
      </c>
      <c r="D8">
        <v>0</v>
      </c>
      <c r="E8">
        <f>C8*10.5%</f>
        <v>1050000</v>
      </c>
      <c r="F8">
        <f t="shared" si="0"/>
        <v>0</v>
      </c>
      <c r="G8">
        <v>250000</v>
      </c>
      <c r="H8" s="6">
        <f t="shared" si="1"/>
        <v>89700000</v>
      </c>
      <c r="I8" s="6">
        <f t="shared" si="2"/>
        <v>21544999.999999996</v>
      </c>
      <c r="J8" s="7">
        <f>B8-E8-I8</f>
        <v>77405000</v>
      </c>
    </row>
    <row r="9" spans="1:10" x14ac:dyDescent="0.3">
      <c r="A9" s="2"/>
      <c r="B9" s="9">
        <v>1000000000</v>
      </c>
      <c r="C9" s="1">
        <v>100000000</v>
      </c>
      <c r="D9" s="1">
        <v>1</v>
      </c>
      <c r="E9" s="1">
        <f>C9*10.5%</f>
        <v>10500000</v>
      </c>
      <c r="F9" s="1">
        <f t="shared" si="0"/>
        <v>3600000</v>
      </c>
      <c r="G9" s="14">
        <v>250000</v>
      </c>
      <c r="H9" s="13">
        <f t="shared" si="1"/>
        <v>976650000</v>
      </c>
      <c r="I9" s="10">
        <f t="shared" si="2"/>
        <v>331977500</v>
      </c>
      <c r="J9" s="11">
        <f>B9-E9-I9</f>
        <v>657522500</v>
      </c>
    </row>
    <row r="10" spans="1:10" x14ac:dyDescent="0.3">
      <c r="B10" s="6"/>
    </row>
    <row r="11" spans="1:10" ht="21.75" customHeight="1" x14ac:dyDescent="0.3">
      <c r="B11" s="12" t="s">
        <v>9</v>
      </c>
    </row>
    <row r="12" spans="1:10" ht="28.8" x14ac:dyDescent="0.3">
      <c r="B12" s="3" t="s">
        <v>1</v>
      </c>
      <c r="C12" s="3" t="s">
        <v>2</v>
      </c>
      <c r="D12" s="3" t="s">
        <v>3</v>
      </c>
      <c r="E12" s="3" t="s">
        <v>10</v>
      </c>
      <c r="F12" s="3" t="s">
        <v>6</v>
      </c>
      <c r="G12" s="3" t="s">
        <v>7</v>
      </c>
      <c r="H12" s="4" t="s">
        <v>8</v>
      </c>
    </row>
    <row r="13" spans="1:10" x14ac:dyDescent="0.3">
      <c r="B13" s="5">
        <v>80000000</v>
      </c>
      <c r="C13">
        <v>4300000</v>
      </c>
      <c r="D13">
        <v>2</v>
      </c>
      <c r="E13">
        <v>250000</v>
      </c>
      <c r="F13" s="6">
        <f>B13-C13*10.5%-D13*3600000-9000000-E13</f>
        <v>63098500</v>
      </c>
      <c r="G13" s="6">
        <f>_xlfn.IFS(F13&lt;0,0,F13&lt;=5000000,F13*5%,F13&lt;=10000000,F13*10%-250000,F13&lt;=18000000,F13*15%-750000,F13&lt;=32000000, F13*20%-1650000,F13&lt;=52000000,F13*25%-3250000,F13&lt;=80000000,F13*30%-5850000,F13&gt;80000001,F13*35%-9850000)</f>
        <v>13079550</v>
      </c>
      <c r="H13" s="7">
        <f>B13-G13-C13*10.5%</f>
        <v>66468950</v>
      </c>
    </row>
    <row r="14" spans="1:10" x14ac:dyDescent="0.3">
      <c r="B14" s="8">
        <v>30000000</v>
      </c>
      <c r="C14">
        <v>4300000</v>
      </c>
      <c r="D14">
        <v>1</v>
      </c>
      <c r="E14">
        <v>250000</v>
      </c>
      <c r="F14" s="6">
        <f t="shared" ref="F14:F18" si="3">B14-C14*10.5%-D14*3600000-9000000-E14</f>
        <v>16698500</v>
      </c>
      <c r="G14" s="6">
        <f t="shared" ref="G14:G18" si="4">_xlfn.IFS(F14&lt;0,0,F14&lt;=5000000,F14*5%,F14&lt;=10000000,F14*10%-250000,F14&lt;=18000000,F14*15%-750000,F14&lt;=32000000, F14*20%-1650000,F14&lt;=52000000,F14*25%-3250000,F14&lt;=80000000,F14*30%-5850000,F14&gt;80000001,F14*35%-9850000)</f>
        <v>1754775</v>
      </c>
      <c r="H14" s="7">
        <f>B14-G14-C14*10.5%</f>
        <v>27793725</v>
      </c>
    </row>
    <row r="15" spans="1:10" x14ac:dyDescent="0.3">
      <c r="B15" s="8">
        <v>20000000</v>
      </c>
      <c r="C15">
        <v>5000000</v>
      </c>
      <c r="D15">
        <v>1</v>
      </c>
      <c r="E15">
        <v>0</v>
      </c>
      <c r="F15" s="6">
        <f t="shared" si="3"/>
        <v>6875000</v>
      </c>
      <c r="G15" s="6">
        <f t="shared" si="4"/>
        <v>437500</v>
      </c>
      <c r="H15" s="7">
        <f>B15-G15-C15*10.5%</f>
        <v>19037500</v>
      </c>
    </row>
    <row r="16" spans="1:10" x14ac:dyDescent="0.3">
      <c r="B16" s="8">
        <v>10000000</v>
      </c>
      <c r="C16">
        <v>10000000</v>
      </c>
      <c r="D16">
        <v>1</v>
      </c>
      <c r="E16">
        <v>250000</v>
      </c>
      <c r="F16" s="6">
        <f t="shared" si="3"/>
        <v>-3900000</v>
      </c>
      <c r="G16" s="6">
        <f t="shared" si="4"/>
        <v>0</v>
      </c>
      <c r="H16" s="7">
        <f>B16-G16-C16*10.5%</f>
        <v>8950000</v>
      </c>
    </row>
    <row r="17" spans="2:8" x14ac:dyDescent="0.3">
      <c r="B17" s="8">
        <v>100000000</v>
      </c>
      <c r="C17">
        <v>10000000</v>
      </c>
      <c r="D17">
        <v>0</v>
      </c>
      <c r="E17">
        <v>250000</v>
      </c>
      <c r="F17" s="6">
        <f t="shared" si="3"/>
        <v>89700000</v>
      </c>
      <c r="G17" s="6">
        <f t="shared" si="4"/>
        <v>21544999.999999996</v>
      </c>
      <c r="H17" s="7">
        <f>B17-G17-C17*10.5%</f>
        <v>77405000</v>
      </c>
    </row>
    <row r="18" spans="2:8" x14ac:dyDescent="0.3">
      <c r="B18" s="9">
        <v>1000000000</v>
      </c>
      <c r="C18" s="1">
        <v>100000000</v>
      </c>
      <c r="D18" s="1">
        <v>1</v>
      </c>
      <c r="E18" s="14">
        <v>250000</v>
      </c>
      <c r="F18" s="13">
        <f t="shared" si="3"/>
        <v>976650000</v>
      </c>
      <c r="G18" s="10">
        <f t="shared" si="4"/>
        <v>331977500</v>
      </c>
      <c r="H18" s="11">
        <f>B18-G18-C18*10.5%</f>
        <v>657522500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FBC4-80F2-4EC1-B4D7-EABC4A210F30}">
  <dimension ref="A1:J18"/>
  <sheetViews>
    <sheetView workbookViewId="0">
      <selection activeCell="C12" sqref="C12"/>
    </sheetView>
  </sheetViews>
  <sheetFormatPr defaultRowHeight="14.4" x14ac:dyDescent="0.3"/>
  <cols>
    <col min="2" max="2" width="16.6640625" customWidth="1"/>
    <col min="3" max="3" width="12.5546875" customWidth="1"/>
    <col min="4" max="4" width="11.33203125" customWidth="1"/>
    <col min="5" max="5" width="12.5546875" customWidth="1"/>
    <col min="6" max="6" width="13.5546875" customWidth="1"/>
    <col min="7" max="7" width="13.44140625" customWidth="1"/>
    <col min="8" max="8" width="15.5546875" customWidth="1"/>
    <col min="9" max="9" width="11.6640625" customWidth="1"/>
    <col min="10" max="10" width="12" customWidth="1"/>
  </cols>
  <sheetData>
    <row r="1" spans="1:10" ht="34.799999999999997" x14ac:dyDescent="0.3">
      <c r="B1" s="15" t="s">
        <v>0</v>
      </c>
      <c r="C1" s="19"/>
      <c r="D1" s="19"/>
      <c r="E1" s="19"/>
      <c r="F1" s="19"/>
      <c r="G1" s="19"/>
      <c r="H1" s="19"/>
      <c r="I1" s="19"/>
      <c r="J1" s="18"/>
    </row>
    <row r="2" spans="1:10" x14ac:dyDescent="0.3">
      <c r="B2" s="1"/>
      <c r="C2" s="1"/>
      <c r="D2" s="1"/>
      <c r="E2" s="1"/>
      <c r="F2" s="1"/>
      <c r="G2" s="1"/>
      <c r="H2" s="1"/>
      <c r="I2" s="1"/>
    </row>
    <row r="3" spans="1:10" ht="57.6" x14ac:dyDescent="0.3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10</v>
      </c>
      <c r="H3" s="3" t="s">
        <v>6</v>
      </c>
      <c r="I3" s="3" t="s">
        <v>7</v>
      </c>
      <c r="J3" s="4" t="s">
        <v>8</v>
      </c>
    </row>
    <row r="4" spans="1:10" x14ac:dyDescent="0.3">
      <c r="A4" s="2"/>
      <c r="B4" s="5">
        <v>80000000</v>
      </c>
      <c r="C4">
        <v>4300000</v>
      </c>
      <c r="D4">
        <v>2</v>
      </c>
      <c r="E4">
        <f>$C$4*10.5%</f>
        <v>451500</v>
      </c>
      <c r="F4">
        <f t="shared" ref="F4:F9" si="0">$D4*4400000</f>
        <v>8800000</v>
      </c>
      <c r="G4">
        <v>250000</v>
      </c>
      <c r="H4" s="6">
        <f>B4-F4-E4-G4-11000000</f>
        <v>59498500</v>
      </c>
      <c r="I4" s="6">
        <f>_xlfn.IFS(H4&lt;0,0,H4&lt;=5000000,H4*5%,H4&lt;=10000000,H4*10%-250000,H4&lt;=18000000,H4*15%-750000,H4&lt;=32000000, H4*20%-1650000,H4&lt;=52000000,H4*25%-3250000,H4&lt;=80000000,H4*30%-5850000,H4&gt;80000001,H4*35%-9850000)</f>
        <v>11999550</v>
      </c>
      <c r="J4" s="7">
        <f>B4-E4-I4</f>
        <v>67548950</v>
      </c>
    </row>
    <row r="5" spans="1:10" x14ac:dyDescent="0.3">
      <c r="A5" s="2"/>
      <c r="B5" s="8">
        <v>30000000</v>
      </c>
      <c r="C5">
        <v>4300000</v>
      </c>
      <c r="D5">
        <v>1</v>
      </c>
      <c r="E5">
        <f>$C5*10.5%</f>
        <v>451500</v>
      </c>
      <c r="F5">
        <f t="shared" si="0"/>
        <v>4400000</v>
      </c>
      <c r="G5">
        <v>250000</v>
      </c>
      <c r="H5" s="6">
        <f t="shared" ref="H5:H9" si="1">B5-F5-E5-G5-11000000</f>
        <v>13898500</v>
      </c>
      <c r="I5" s="6">
        <f t="shared" ref="I5:I9" si="2">_xlfn.IFS(H5&lt;0,0,H5&lt;=5000000,H5*5%,H5&lt;=10000000,H5*10%-250000,H5&lt;=18000000,H5*15%-750000,H5&lt;=32000000, H5*20%-1650000,H5&lt;=52000000,H5*25%-3250000,H5&lt;=80000000,H5*30%-5850000,H5&gt;80000001,H5*35%-9850000)</f>
        <v>1334775</v>
      </c>
      <c r="J5" s="7">
        <f>B5-E5-I5</f>
        <v>28213725</v>
      </c>
    </row>
    <row r="6" spans="1:10" x14ac:dyDescent="0.3">
      <c r="A6" s="2"/>
      <c r="B6" s="8">
        <v>20000000</v>
      </c>
      <c r="C6">
        <v>5000000</v>
      </c>
      <c r="D6">
        <v>1</v>
      </c>
      <c r="E6">
        <f>C6*10.5%</f>
        <v>525000</v>
      </c>
      <c r="F6">
        <f t="shared" si="0"/>
        <v>4400000</v>
      </c>
      <c r="G6">
        <v>0</v>
      </c>
      <c r="H6" s="6">
        <f t="shared" si="1"/>
        <v>4075000</v>
      </c>
      <c r="I6" s="6">
        <f t="shared" si="2"/>
        <v>203750</v>
      </c>
      <c r="J6" s="7">
        <f>B6-E6-I6</f>
        <v>19271250</v>
      </c>
    </row>
    <row r="7" spans="1:10" x14ac:dyDescent="0.3">
      <c r="A7" s="2"/>
      <c r="B7" s="8">
        <v>10000000</v>
      </c>
      <c r="C7">
        <v>10000000</v>
      </c>
      <c r="D7">
        <v>1</v>
      </c>
      <c r="E7">
        <f>C7*10.5%</f>
        <v>1050000</v>
      </c>
      <c r="F7">
        <f t="shared" si="0"/>
        <v>4400000</v>
      </c>
      <c r="G7">
        <v>250000</v>
      </c>
      <c r="H7" s="6">
        <f t="shared" si="1"/>
        <v>-6700000</v>
      </c>
      <c r="I7" s="6">
        <f t="shared" si="2"/>
        <v>0</v>
      </c>
      <c r="J7" s="7">
        <f>B7-E7-I7</f>
        <v>8950000</v>
      </c>
    </row>
    <row r="8" spans="1:10" x14ac:dyDescent="0.3">
      <c r="A8" s="2"/>
      <c r="B8" s="8">
        <v>100000000</v>
      </c>
      <c r="C8">
        <v>10000000</v>
      </c>
      <c r="D8">
        <v>0</v>
      </c>
      <c r="E8">
        <f>C8*10.5%</f>
        <v>1050000</v>
      </c>
      <c r="F8">
        <f t="shared" si="0"/>
        <v>0</v>
      </c>
      <c r="G8">
        <v>250000</v>
      </c>
      <c r="H8" s="6">
        <f t="shared" si="1"/>
        <v>87700000</v>
      </c>
      <c r="I8" s="6">
        <f t="shared" si="2"/>
        <v>20844999.999999996</v>
      </c>
      <c r="J8" s="7">
        <f>B8-E8-I8</f>
        <v>78105000</v>
      </c>
    </row>
    <row r="9" spans="1:10" x14ac:dyDescent="0.3">
      <c r="A9" s="2"/>
      <c r="B9" s="9">
        <v>1000000000</v>
      </c>
      <c r="C9" s="1">
        <v>100000000</v>
      </c>
      <c r="D9" s="1">
        <v>1</v>
      </c>
      <c r="E9" s="1">
        <f>C9*10.5%</f>
        <v>10500000</v>
      </c>
      <c r="F9" s="1">
        <f t="shared" si="0"/>
        <v>4400000</v>
      </c>
      <c r="G9" s="14">
        <v>250000</v>
      </c>
      <c r="H9" s="13">
        <f t="shared" si="1"/>
        <v>973850000</v>
      </c>
      <c r="I9" s="10">
        <f t="shared" si="2"/>
        <v>330997500</v>
      </c>
      <c r="J9" s="11">
        <f>B9-E9-I9</f>
        <v>658502500</v>
      </c>
    </row>
    <row r="10" spans="1:10" x14ac:dyDescent="0.3">
      <c r="B10" s="6"/>
    </row>
    <row r="11" spans="1:10" ht="21.75" customHeight="1" x14ac:dyDescent="0.3">
      <c r="B11" s="20" t="s">
        <v>9</v>
      </c>
    </row>
    <row r="12" spans="1:10" ht="28.8" x14ac:dyDescent="0.3">
      <c r="B12" s="3" t="s">
        <v>1</v>
      </c>
      <c r="C12" s="3" t="s">
        <v>2</v>
      </c>
      <c r="D12" s="3" t="s">
        <v>3</v>
      </c>
      <c r="E12" s="3" t="s">
        <v>10</v>
      </c>
      <c r="F12" s="3" t="s">
        <v>6</v>
      </c>
      <c r="G12" s="3" t="s">
        <v>7</v>
      </c>
      <c r="H12" s="4" t="s">
        <v>8</v>
      </c>
    </row>
    <row r="13" spans="1:10" x14ac:dyDescent="0.3">
      <c r="B13" s="5">
        <v>80000000</v>
      </c>
      <c r="C13">
        <v>4300000</v>
      </c>
      <c r="D13">
        <v>2</v>
      </c>
      <c r="E13">
        <v>250000</v>
      </c>
      <c r="F13" s="6">
        <f>B13-C13*10.5%-D13*4400000-11000000-E13</f>
        <v>59498500</v>
      </c>
      <c r="G13" s="6">
        <f>_xlfn.IFS(F13&lt;0,0,F13&lt;=5000000,F13*5%,F13&lt;=10000000,F13*10%-250000,F13&lt;=18000000,F13*15%-750000,F13&lt;=32000000, F13*20%-1650000,F13&lt;=52000000,F13*25%-3250000,F13&lt;=80000000,F13*30%-5850000,F13&gt;80000001,F13*35%-9850000)</f>
        <v>11999550</v>
      </c>
      <c r="H13" s="7">
        <f>B13-G13-C13*10.5%</f>
        <v>67548950</v>
      </c>
    </row>
    <row r="14" spans="1:10" x14ac:dyDescent="0.3">
      <c r="B14" s="8">
        <v>30000000</v>
      </c>
      <c r="C14">
        <v>4300000</v>
      </c>
      <c r="D14">
        <v>1</v>
      </c>
      <c r="E14">
        <v>250000</v>
      </c>
      <c r="F14" s="6">
        <f t="shared" ref="F14:F18" si="3">B14-C14*10.5%-D14*4400000-11000000-E14</f>
        <v>13898500</v>
      </c>
      <c r="G14" s="6">
        <f t="shared" ref="G14:G18" si="4">_xlfn.IFS(F14&lt;0,0,F14&lt;=5000000,F14*5%,F14&lt;=10000000,F14*10%-250000,F14&lt;=18000000,F14*15%-750000,F14&lt;=32000000, F14*20%-1650000,F14&lt;=52000000,F14*25%-3250000,F14&lt;=80000000,F14*30%-5850000,F14&gt;80000001,F14*35%-9850000)</f>
        <v>1334775</v>
      </c>
      <c r="H14" s="7">
        <f>B14-G14-C14*10.5%</f>
        <v>28213725</v>
      </c>
    </row>
    <row r="15" spans="1:10" x14ac:dyDescent="0.3">
      <c r="B15" s="8">
        <v>20000000</v>
      </c>
      <c r="C15">
        <v>5000000</v>
      </c>
      <c r="D15">
        <v>1</v>
      </c>
      <c r="E15">
        <v>250000</v>
      </c>
      <c r="F15" s="6">
        <f t="shared" si="3"/>
        <v>3825000</v>
      </c>
      <c r="G15" s="6">
        <f t="shared" si="4"/>
        <v>191250</v>
      </c>
      <c r="H15" s="7">
        <f>B15-G15-C15*10.5%</f>
        <v>19283750</v>
      </c>
    </row>
    <row r="16" spans="1:10" x14ac:dyDescent="0.3">
      <c r="B16" s="8">
        <v>10000000</v>
      </c>
      <c r="C16">
        <v>43000000</v>
      </c>
      <c r="D16">
        <v>1</v>
      </c>
      <c r="E16">
        <v>250000</v>
      </c>
      <c r="F16" s="6">
        <f t="shared" si="3"/>
        <v>-10165000</v>
      </c>
      <c r="G16" s="6">
        <f t="shared" si="4"/>
        <v>0</v>
      </c>
      <c r="H16" s="7">
        <f>B16-G16-C16*10.5%</f>
        <v>5485000</v>
      </c>
    </row>
    <row r="17" spans="2:8" x14ac:dyDescent="0.3">
      <c r="B17" s="8">
        <v>100000000</v>
      </c>
      <c r="C17">
        <v>10000000</v>
      </c>
      <c r="D17">
        <v>0</v>
      </c>
      <c r="E17">
        <v>250000</v>
      </c>
      <c r="F17" s="6">
        <f t="shared" si="3"/>
        <v>87700000</v>
      </c>
      <c r="G17" s="6">
        <f t="shared" si="4"/>
        <v>20844999.999999996</v>
      </c>
      <c r="H17" s="7">
        <f>B17-G17-C17*10.5%</f>
        <v>78105000</v>
      </c>
    </row>
    <row r="18" spans="2:8" x14ac:dyDescent="0.3">
      <c r="B18" s="9">
        <v>1000000000</v>
      </c>
      <c r="C18" s="1">
        <v>100000000</v>
      </c>
      <c r="D18" s="1">
        <v>1</v>
      </c>
      <c r="E18" s="14">
        <v>250000</v>
      </c>
      <c r="F18" s="13">
        <f t="shared" si="3"/>
        <v>973850000</v>
      </c>
      <c r="G18" s="10">
        <f t="shared" si="4"/>
        <v>330997500</v>
      </c>
      <c r="H18" s="11">
        <f>B18-G18-C18*10.5%</f>
        <v>658502500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Cách tính TTNCN hiện hành</vt:lpstr>
      <vt:lpstr>TTNCN mới (giảm gia cảnh mới)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Quantrimang.com</dc:creator>
  <cp:lastModifiedBy>Admin</cp:lastModifiedBy>
  <dcterms:created xsi:type="dcterms:W3CDTF">2015-06-05T18:17:20Z</dcterms:created>
  <dcterms:modified xsi:type="dcterms:W3CDTF">2020-05-28T08:22:28Z</dcterms:modified>
</cp:coreProperties>
</file>